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SITE UPDATES 2022\Katy\"/>
    </mc:Choice>
  </mc:AlternateContent>
  <xr:revisionPtr revIDLastSave="0" documentId="13_ncr:1_{951E2C14-6732-4741-AC23-854577D18D7C}" xr6:coauthVersionLast="47" xr6:coauthVersionMax="47" xr10:uidLastSave="{00000000-0000-0000-0000-000000000000}"/>
  <bookViews>
    <workbookView xWindow="-28800" yWindow="3510" windowWidth="28800" windowHeight="11385" xr2:uid="{E75511DF-DC4A-4556-9633-AC778B7CB9F6}"/>
  </bookViews>
  <sheets>
    <sheet name="Long term debt" sheetId="2" r:id="rId1"/>
    <sheet name="Total Outstanding Debt" sheetId="4" r:id="rId2"/>
    <sheet name="REVENUE TAX DEBT PER CAPITA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5" l="1"/>
  <c r="C13" i="5"/>
  <c r="D13" i="5"/>
  <c r="E13" i="5"/>
  <c r="F13" i="5"/>
  <c r="G13" i="5"/>
  <c r="H13" i="5"/>
  <c r="J13" i="5"/>
  <c r="K13" i="5"/>
  <c r="L22" i="4" l="1"/>
  <c r="K22" i="4"/>
  <c r="J22" i="4"/>
  <c r="I22" i="4"/>
  <c r="H22" i="4"/>
  <c r="G22" i="4"/>
  <c r="F22" i="4"/>
  <c r="E22" i="4"/>
  <c r="D22" i="4"/>
  <c r="C22" i="4"/>
  <c r="F13" i="2" l="1"/>
</calcChain>
</file>

<file path=xl/sharedStrings.xml><?xml version="1.0" encoding="utf-8"?>
<sst xmlns="http://schemas.openxmlformats.org/spreadsheetml/2006/main" count="54" uniqueCount="50">
  <si>
    <t>Total Bonds Payable</t>
  </si>
  <si>
    <t>2021-2041</t>
  </si>
  <si>
    <t>1.50-4.00%</t>
  </si>
  <si>
    <t xml:space="preserve">2021 Combination Tax and Revenue </t>
  </si>
  <si>
    <t>2020-2030</t>
  </si>
  <si>
    <t>.57-1.42%</t>
  </si>
  <si>
    <t>2020 Limited Tax Refunding</t>
  </si>
  <si>
    <t>2018-2038</t>
  </si>
  <si>
    <t>3.00-5.00%</t>
  </si>
  <si>
    <t xml:space="preserve">2018 Combination Tax and Revenue </t>
  </si>
  <si>
    <t>2017-2036</t>
  </si>
  <si>
    <t xml:space="preserve">2017 Combination Tax and Revenue </t>
  </si>
  <si>
    <t>2016-2026</t>
  </si>
  <si>
    <t>3.00-3.50%</t>
  </si>
  <si>
    <t>2015 Limited Tax Refunding</t>
  </si>
  <si>
    <t>2016-2034</t>
  </si>
  <si>
    <t>3.00-4.00%</t>
  </si>
  <si>
    <t xml:space="preserve">2014 Combination Tax and Revenue </t>
  </si>
  <si>
    <t>2013-2025</t>
  </si>
  <si>
    <t>2.00-3.00%</t>
  </si>
  <si>
    <t xml:space="preserve">2013 Limited Tax Refunding </t>
  </si>
  <si>
    <t>2012-2023</t>
  </si>
  <si>
    <t>2012 Limited Tax Refunding</t>
  </si>
  <si>
    <t>Outstanding Balance</t>
  </si>
  <si>
    <t>Issue and Maturity Date</t>
  </si>
  <si>
    <t>Interest Rate</t>
  </si>
  <si>
    <t>Orignial Balance</t>
  </si>
  <si>
    <t>Issue Description</t>
  </si>
  <si>
    <t>Total Outstanding Debt Obligations/ Long Term Debt</t>
  </si>
  <si>
    <t xml:space="preserve">  </t>
  </si>
  <si>
    <t>*Bastrop County does not have revenue supported debt.</t>
  </si>
  <si>
    <t>Total:</t>
  </si>
  <si>
    <t xml:space="preserve">2021 Combination Tax and Revenue Certificates of Obligation </t>
  </si>
  <si>
    <t xml:space="preserve">2020 Limited Tax Refunding Bonds </t>
  </si>
  <si>
    <t xml:space="preserve">2018 Combination Tax and Revenue Certificates of Obligation </t>
  </si>
  <si>
    <t xml:space="preserve">2017 Combination Tax and Revenue Certificates of Obligation </t>
  </si>
  <si>
    <t xml:space="preserve">2015 Limited Tax Refunding Bonds </t>
  </si>
  <si>
    <t xml:space="preserve">2014 Combination Tax and Revenue Certificates of Obligation </t>
  </si>
  <si>
    <t>2013 Limited Tax Refunding Bonds</t>
  </si>
  <si>
    <t xml:space="preserve">2012 Limited Tax Refunding Bonds </t>
  </si>
  <si>
    <t>-</t>
  </si>
  <si>
    <t xml:space="preserve">2010 Combination Tax and Revenue Certificates of Obligation </t>
  </si>
  <si>
    <t>2009 Limited Tax Refunding Bonds</t>
  </si>
  <si>
    <t xml:space="preserve">2006 Combination Tax and Revenue Certificates of Obligation </t>
  </si>
  <si>
    <t xml:space="preserve">2005 Combination Tax and Revenue Certificates of Obligation </t>
  </si>
  <si>
    <t>Tax Supported Debt:</t>
  </si>
  <si>
    <t xml:space="preserve">Original Debt Amount </t>
  </si>
  <si>
    <t>Total Outstanding Debt as of September 30th of Each Year</t>
  </si>
  <si>
    <r>
      <t>Tax-Supported Debt</t>
    </r>
    <r>
      <rPr>
        <sz val="11"/>
        <color theme="1"/>
        <rFont val="Calibri Light"/>
        <family val="1"/>
        <scheme val="major"/>
      </rPr>
      <t xml:space="preserve"> is supported by Ad Valorem taxes levied within the issuer’s boundaries. Bastrop County currently only issues Certificates of Obligation.</t>
    </r>
  </si>
  <si>
    <t>Total Tax-Supported Debt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</si>
</sst>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rgb="FFFF0000"/>
      <name val="Calibri Light"/>
      <family val="1"/>
      <scheme val="maj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1" applyNumberFormat="1" applyFont="1"/>
    <xf numFmtId="43" fontId="0" fillId="0" borderId="0" xfId="1" applyFont="1"/>
    <xf numFmtId="165" fontId="3" fillId="0" borderId="1" xfId="2" applyNumberFormat="1" applyFont="1" applyBorder="1"/>
    <xf numFmtId="0" fontId="3" fillId="0" borderId="2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3" fontId="4" fillId="0" borderId="4" xfId="2" applyNumberFormat="1" applyFont="1" applyBorder="1"/>
    <xf numFmtId="0" fontId="5" fillId="0" borderId="5" xfId="0" applyFont="1" applyBorder="1" applyAlignment="1">
      <alignment horizontal="center"/>
    </xf>
    <xf numFmtId="10" fontId="5" fillId="0" borderId="5" xfId="0" applyNumberFormat="1" applyFont="1" applyBorder="1" applyAlignment="1">
      <alignment horizontal="center" wrapText="1"/>
    </xf>
    <xf numFmtId="164" fontId="5" fillId="0" borderId="5" xfId="1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3" fontId="3" fillId="0" borderId="13" xfId="0" applyNumberFormat="1" applyFont="1" applyBorder="1"/>
    <xf numFmtId="41" fontId="3" fillId="0" borderId="1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4" fillId="0" borderId="15" xfId="0" applyFont="1" applyBorder="1"/>
    <xf numFmtId="41" fontId="4" fillId="0" borderId="16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17" xfId="0" applyFont="1" applyBorder="1"/>
    <xf numFmtId="3" fontId="4" fillId="0" borderId="18" xfId="2" applyNumberFormat="1" applyFont="1" applyBorder="1"/>
    <xf numFmtId="0" fontId="4" fillId="0" borderId="18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8" xfId="0" applyFont="1" applyBorder="1"/>
    <xf numFmtId="42" fontId="4" fillId="0" borderId="0" xfId="0" applyNumberFormat="1" applyFont="1" applyAlignment="1">
      <alignment horizontal="center" vertical="center"/>
    </xf>
    <xf numFmtId="42" fontId="4" fillId="0" borderId="19" xfId="0" applyNumberFormat="1" applyFont="1" applyBorder="1" applyAlignment="1">
      <alignment horizontal="center" vertical="center"/>
    </xf>
    <xf numFmtId="42" fontId="10" fillId="0" borderId="19" xfId="0" applyNumberFormat="1" applyFont="1" applyBorder="1" applyAlignment="1">
      <alignment horizontal="center" vertical="center"/>
    </xf>
    <xf numFmtId="0" fontId="10" fillId="0" borderId="6" xfId="0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/>
    <xf numFmtId="0" fontId="4" fillId="0" borderId="0" xfId="0" applyFont="1" applyAlignment="1">
      <alignment horizontal="center" vertical="center"/>
    </xf>
    <xf numFmtId="0" fontId="4" fillId="0" borderId="20" xfId="0" applyFont="1" applyBorder="1"/>
    <xf numFmtId="44" fontId="0" fillId="0" borderId="0" xfId="0" applyNumberFormat="1"/>
    <xf numFmtId="44" fontId="8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165" fontId="5" fillId="0" borderId="1" xfId="0" applyNumberFormat="1" applyFont="1" applyBorder="1"/>
    <xf numFmtId="166" fontId="5" fillId="0" borderId="23" xfId="0" applyNumberFormat="1" applyFont="1" applyBorder="1"/>
    <xf numFmtId="165" fontId="5" fillId="0" borderId="2" xfId="2" applyNumberFormat="1" applyFont="1" applyBorder="1"/>
    <xf numFmtId="165" fontId="5" fillId="0" borderId="23" xfId="2" applyNumberFormat="1" applyFont="1" applyBorder="1"/>
    <xf numFmtId="41" fontId="5" fillId="0" borderId="24" xfId="3" applyFont="1" applyBorder="1"/>
    <xf numFmtId="0" fontId="3" fillId="0" borderId="4" xfId="0" applyFont="1" applyBorder="1"/>
    <xf numFmtId="0" fontId="3" fillId="0" borderId="25" xfId="0" applyFont="1" applyBorder="1"/>
    <xf numFmtId="0" fontId="3" fillId="0" borderId="7" xfId="0" applyFont="1" applyBorder="1"/>
    <xf numFmtId="0" fontId="3" fillId="0" borderId="8" xfId="0" applyFont="1" applyBorder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</cellXfs>
  <cellStyles count="4">
    <cellStyle name="Comma" xfId="1" builtinId="3"/>
    <cellStyle name="Comma [0]" xfId="3" builtinId="6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Inflation Adjusted Tax-Supported Debt Obligations Per Capita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 TAX DEBT PER CAPITA'!$B$12:$K$12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764673079604071E-3"/>
                  <c:y val="-4.1385442282583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B7-4943-A056-3B4BE5559DC6}"/>
                </c:ext>
              </c:extLst>
            </c:dLbl>
            <c:dLbl>
              <c:idx val="1"/>
              <c:layout>
                <c:manualLayout>
                  <c:x val="-2.5558513240692583E-17"/>
                  <c:y val="1.0172939979654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B7-4943-A056-3B4BE5559DC6}"/>
                </c:ext>
              </c:extLst>
            </c:dLbl>
            <c:dLbl>
              <c:idx val="4"/>
              <c:layout>
                <c:manualLayout>
                  <c:x val="0"/>
                  <c:y val="-8.3554281045489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B7-4943-A056-3B4BE5559DC6}"/>
                </c:ext>
              </c:extLst>
            </c:dLbl>
            <c:dLbl>
              <c:idx val="5"/>
              <c:layout>
                <c:manualLayout>
                  <c:x val="0"/>
                  <c:y val="-1.017293997965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B7-4943-A056-3B4BE5559DC6}"/>
                </c:ext>
              </c:extLst>
            </c:dLbl>
            <c:dLbl>
              <c:idx val="6"/>
              <c:layout>
                <c:manualLayout>
                  <c:x val="5.5984219036610387E-5"/>
                  <c:y val="-2.0664685479930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B7-4943-A056-3B4BE5559DC6}"/>
                </c:ext>
              </c:extLst>
            </c:dLbl>
            <c:dLbl>
              <c:idx val="8"/>
              <c:layout>
                <c:manualLayout>
                  <c:x val="0"/>
                  <c:y val="1.69548999660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B7-4943-A056-3B4BE5559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'REVENUE TAX DEBT PER CAPITA'!$B$12:$K$12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'REVENUE TAX DEBT PER CAPITA'!$B$13:$K$13</c:f>
              <c:numCache>
                <c:formatCode>_("$"* #,##0.00_);_("$"* \(#,##0.00\);_("$"* "-"??_);_(@_)</c:formatCode>
                <c:ptCount val="10"/>
                <c:pt idx="0">
                  <c:v>59.564053876917733</c:v>
                </c:pt>
                <c:pt idx="1">
                  <c:v>59.538107484338937</c:v>
                </c:pt>
                <c:pt idx="2">
                  <c:v>58.708235150956206</c:v>
                </c:pt>
                <c:pt idx="3">
                  <c:v>48.253025941609643</c:v>
                </c:pt>
                <c:pt idx="4">
                  <c:v>56.41664366093336</c:v>
                </c:pt>
                <c:pt idx="5">
                  <c:v>66.964677151048235</c:v>
                </c:pt>
                <c:pt idx="6">
                  <c:v>60.926830389992645</c:v>
                </c:pt>
                <c:pt idx="7" formatCode="General">
                  <c:v>59.73</c:v>
                </c:pt>
                <c:pt idx="8">
                  <c:v>63.559854829074759</c:v>
                </c:pt>
                <c:pt idx="9">
                  <c:v>52.121117403829196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B7-4943-A056-3B4BE5559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24112"/>
        <c:axId val="301925288"/>
      </c:barChart>
      <c:catAx>
        <c:axId val="30192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925288"/>
        <c:crosses val="autoZero"/>
        <c:auto val="1"/>
        <c:lblAlgn val="ctr"/>
        <c:lblOffset val="100"/>
        <c:noMultiLvlLbl val="0"/>
      </c:catAx>
      <c:valAx>
        <c:axId val="30192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9241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474345</xdr:colOff>
      <xdr:row>14</xdr:row>
      <xdr:rowOff>169545</xdr:rowOff>
    </xdr:from>
    <xdr:to>
      <xdr:col>7</xdr:col>
      <xdr:colOff>466725</xdr:colOff>
      <xdr:row>34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0B7CD3-5F3F-41B5-B176-C3BDE7D89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B46E-D50D-46CA-81B6-982A7B9D5EDD}">
  <dimension ref="B1:F21"/>
  <sheetViews>
    <sheetView tabSelected="1" topLeftCell="A5" workbookViewId="0">
      <selection activeCell="B18" sqref="B18:E20"/>
    </sheetView>
  </sheetViews>
  <sheetFormatPr defaultRowHeight="15" x14ac:dyDescent="0.25"/>
  <cols>
    <col min="1" max="1" width="9.7109375" customWidth="1"/>
    <col min="2" max="2" width="35.140625" customWidth="1"/>
    <col min="3" max="3" width="15" customWidth="1"/>
    <col min="4" max="4" width="16" customWidth="1"/>
    <col min="5" max="5" width="14.140625" customWidth="1"/>
    <col min="6" max="6" width="15.7109375" customWidth="1"/>
  </cols>
  <sheetData>
    <row r="1" spans="2:6" x14ac:dyDescent="0.25">
      <c r="B1" s="58" t="s">
        <v>29</v>
      </c>
      <c r="C1" s="59"/>
      <c r="D1" s="59"/>
      <c r="E1" s="59"/>
      <c r="F1" s="59"/>
    </row>
    <row r="2" spans="2:6" x14ac:dyDescent="0.25">
      <c r="B2" s="59"/>
      <c r="C2" s="59"/>
      <c r="D2" s="59"/>
      <c r="E2" s="59"/>
      <c r="F2" s="59"/>
    </row>
    <row r="3" spans="2:6" ht="15.75" thickBot="1" x14ac:dyDescent="0.3">
      <c r="B3" s="60" t="s">
        <v>28</v>
      </c>
      <c r="C3" s="60"/>
      <c r="D3" s="60"/>
      <c r="E3" s="60"/>
      <c r="F3" s="60"/>
    </row>
    <row r="4" spans="2:6" ht="29.25" thickBot="1" x14ac:dyDescent="0.3">
      <c r="B4" s="19" t="s">
        <v>27</v>
      </c>
      <c r="C4" s="18" t="s">
        <v>26</v>
      </c>
      <c r="D4" s="18" t="s">
        <v>25</v>
      </c>
      <c r="E4" s="17" t="s">
        <v>24</v>
      </c>
      <c r="F4" s="16" t="s">
        <v>23</v>
      </c>
    </row>
    <row r="5" spans="2:6" ht="15.75" thickTop="1" x14ac:dyDescent="0.25">
      <c r="B5" s="14" t="s">
        <v>22</v>
      </c>
      <c r="C5" s="13">
        <v>6425000</v>
      </c>
      <c r="D5" s="12" t="s">
        <v>19</v>
      </c>
      <c r="E5" s="12" t="s">
        <v>21</v>
      </c>
      <c r="F5" s="7">
        <v>685000</v>
      </c>
    </row>
    <row r="6" spans="2:6" x14ac:dyDescent="0.25">
      <c r="B6" s="14" t="s">
        <v>20</v>
      </c>
      <c r="C6" s="13">
        <v>9120000</v>
      </c>
      <c r="D6" s="12" t="s">
        <v>19</v>
      </c>
      <c r="E6" s="12" t="s">
        <v>18</v>
      </c>
      <c r="F6" s="7">
        <v>2860000</v>
      </c>
    </row>
    <row r="7" spans="2:6" x14ac:dyDescent="0.25">
      <c r="B7" s="15" t="s">
        <v>17</v>
      </c>
      <c r="C7" s="13">
        <v>9335000</v>
      </c>
      <c r="D7" s="12" t="s">
        <v>16</v>
      </c>
      <c r="E7" s="12" t="s">
        <v>15</v>
      </c>
      <c r="F7" s="7">
        <v>6835000</v>
      </c>
    </row>
    <row r="8" spans="2:6" x14ac:dyDescent="0.25">
      <c r="B8" s="14" t="s">
        <v>14</v>
      </c>
      <c r="C8" s="13">
        <v>4715000</v>
      </c>
      <c r="D8" s="12" t="s">
        <v>13</v>
      </c>
      <c r="E8" s="12" t="s">
        <v>12</v>
      </c>
      <c r="F8" s="7">
        <v>1730000</v>
      </c>
    </row>
    <row r="9" spans="2:6" x14ac:dyDescent="0.25">
      <c r="B9" s="11" t="s">
        <v>11</v>
      </c>
      <c r="C9" s="10">
        <v>9290000</v>
      </c>
      <c r="D9" s="9">
        <v>0.03</v>
      </c>
      <c r="E9" s="8" t="s">
        <v>10</v>
      </c>
      <c r="F9" s="7">
        <v>7630000</v>
      </c>
    </row>
    <row r="10" spans="2:6" x14ac:dyDescent="0.25">
      <c r="B10" s="11" t="s">
        <v>9</v>
      </c>
      <c r="C10" s="10">
        <v>9305000</v>
      </c>
      <c r="D10" s="9" t="s">
        <v>8</v>
      </c>
      <c r="E10" s="8" t="s">
        <v>7</v>
      </c>
      <c r="F10" s="7">
        <v>8275000</v>
      </c>
    </row>
    <row r="11" spans="2:6" x14ac:dyDescent="0.25">
      <c r="B11" s="11" t="s">
        <v>6</v>
      </c>
      <c r="C11" s="10">
        <v>6468000</v>
      </c>
      <c r="D11" s="9" t="s">
        <v>5</v>
      </c>
      <c r="E11" s="8" t="s">
        <v>4</v>
      </c>
      <c r="F11" s="7">
        <v>5314000</v>
      </c>
    </row>
    <row r="12" spans="2:6" x14ac:dyDescent="0.25">
      <c r="B12" s="11" t="s">
        <v>3</v>
      </c>
      <c r="C12" s="10">
        <v>8945000</v>
      </c>
      <c r="D12" s="9" t="s">
        <v>2</v>
      </c>
      <c r="E12" s="8" t="s">
        <v>1</v>
      </c>
      <c r="F12" s="7">
        <v>8945000</v>
      </c>
    </row>
    <row r="13" spans="2:6" ht="15.75" thickBot="1" x14ac:dyDescent="0.3">
      <c r="B13" s="6" t="s">
        <v>0</v>
      </c>
      <c r="C13" s="5"/>
      <c r="D13" s="4"/>
      <c r="E13" s="4"/>
      <c r="F13" s="3">
        <f>SUM(F5:F12)</f>
        <v>42274000</v>
      </c>
    </row>
    <row r="14" spans="2:6" x14ac:dyDescent="0.25">
      <c r="C14" s="2"/>
      <c r="F14" s="1"/>
    </row>
    <row r="15" spans="2:6" x14ac:dyDescent="0.25">
      <c r="C15" s="2"/>
      <c r="F15" s="1"/>
    </row>
    <row r="16" spans="2:6" x14ac:dyDescent="0.25">
      <c r="C16" s="2"/>
      <c r="F16" s="1"/>
    </row>
    <row r="17" spans="2:6" x14ac:dyDescent="0.25">
      <c r="C17" s="2"/>
      <c r="F17" s="1"/>
    </row>
    <row r="18" spans="2:6" x14ac:dyDescent="0.25">
      <c r="B18" s="61"/>
      <c r="C18" s="61"/>
      <c r="D18" s="61"/>
      <c r="E18" s="61"/>
      <c r="F18" s="1"/>
    </row>
    <row r="19" spans="2:6" x14ac:dyDescent="0.25">
      <c r="C19" s="2"/>
      <c r="F19" s="1"/>
    </row>
    <row r="20" spans="2:6" x14ac:dyDescent="0.25">
      <c r="C20" s="2"/>
      <c r="F20" s="1"/>
    </row>
    <row r="21" spans="2:6" x14ac:dyDescent="0.25">
      <c r="F21" s="1"/>
    </row>
  </sheetData>
  <mergeCells count="3">
    <mergeCell ref="B1:F2"/>
    <mergeCell ref="B3:F3"/>
    <mergeCell ref="B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5896-E9A8-4693-BEB5-DF1B093D8962}">
  <dimension ref="A1:L34"/>
  <sheetViews>
    <sheetView topLeftCell="A21" workbookViewId="0">
      <selection activeCell="B32" sqref="B32:B33"/>
    </sheetView>
  </sheetViews>
  <sheetFormatPr defaultRowHeight="15" x14ac:dyDescent="0.25"/>
  <cols>
    <col min="2" max="2" width="54.42578125" customWidth="1"/>
    <col min="3" max="3" width="16.140625" customWidth="1"/>
    <col min="4" max="4" width="17" customWidth="1"/>
    <col min="5" max="5" width="17.42578125" customWidth="1"/>
    <col min="6" max="6" width="15.85546875" customWidth="1"/>
    <col min="7" max="7" width="15.7109375" customWidth="1"/>
    <col min="8" max="8" width="16.42578125" customWidth="1"/>
    <col min="9" max="9" width="14.7109375" customWidth="1"/>
    <col min="10" max="10" width="16.140625" customWidth="1"/>
    <col min="11" max="12" width="15.7109375" customWidth="1"/>
  </cols>
  <sheetData>
    <row r="1" spans="1:12" x14ac:dyDescent="0.25">
      <c r="A1" s="20"/>
      <c r="B1" s="20"/>
      <c r="C1" s="22"/>
      <c r="D1" s="22"/>
      <c r="E1" s="22"/>
      <c r="F1" s="22"/>
      <c r="G1" s="22"/>
      <c r="H1" s="22"/>
      <c r="I1" s="22"/>
      <c r="J1" s="22"/>
      <c r="K1" s="22"/>
      <c r="L1" s="21"/>
    </row>
    <row r="2" spans="1:12" x14ac:dyDescent="0.25">
      <c r="A2" s="20"/>
      <c r="B2" s="20"/>
      <c r="C2" s="22"/>
      <c r="D2" s="22"/>
      <c r="E2" s="22"/>
      <c r="F2" s="22"/>
      <c r="G2" s="22"/>
      <c r="H2" s="22"/>
      <c r="I2" s="22"/>
      <c r="J2" s="22"/>
      <c r="K2" s="22"/>
    </row>
    <row r="3" spans="1:12" x14ac:dyDescent="0.25">
      <c r="A3" s="20"/>
      <c r="B3" s="20"/>
      <c r="C3" s="22"/>
      <c r="D3" s="22"/>
      <c r="E3" s="22"/>
      <c r="F3" s="22"/>
      <c r="G3" s="22"/>
      <c r="H3" s="22"/>
      <c r="I3" s="22"/>
      <c r="J3" s="22"/>
      <c r="K3" s="22"/>
    </row>
    <row r="4" spans="1:12" ht="15.75" thickBot="1" x14ac:dyDescent="0.3">
      <c r="A4" s="20"/>
      <c r="B4" s="20"/>
      <c r="C4" s="22"/>
      <c r="D4" s="22"/>
      <c r="E4" s="22"/>
      <c r="F4" s="22"/>
      <c r="G4" s="22"/>
      <c r="H4" s="22"/>
      <c r="I4" s="22"/>
      <c r="J4" s="22"/>
      <c r="K4" s="22"/>
    </row>
    <row r="5" spans="1:12" ht="18.75" x14ac:dyDescent="0.25">
      <c r="A5" s="20"/>
      <c r="B5" s="62" t="s">
        <v>47</v>
      </c>
      <c r="C5" s="63"/>
      <c r="D5" s="63"/>
      <c r="E5" s="63"/>
      <c r="F5" s="63"/>
      <c r="G5" s="63"/>
      <c r="H5" s="63"/>
      <c r="I5" s="63"/>
      <c r="J5" s="63"/>
      <c r="K5" s="63"/>
      <c r="L5" s="44"/>
    </row>
    <row r="6" spans="1:12" x14ac:dyDescent="0.25">
      <c r="A6" s="20"/>
      <c r="B6" s="30"/>
      <c r="C6" s="64" t="s">
        <v>46</v>
      </c>
      <c r="D6" s="43"/>
      <c r="E6" s="43"/>
      <c r="F6" s="43"/>
      <c r="G6" s="43"/>
      <c r="H6" s="43"/>
      <c r="I6" s="43"/>
      <c r="J6" s="43"/>
      <c r="K6" s="43"/>
      <c r="L6" s="34"/>
    </row>
    <row r="7" spans="1:12" x14ac:dyDescent="0.25">
      <c r="A7" s="20"/>
      <c r="B7" s="42"/>
      <c r="C7" s="64"/>
      <c r="D7" s="41">
        <v>2014</v>
      </c>
      <c r="E7" s="41">
        <v>2015</v>
      </c>
      <c r="F7" s="41">
        <v>2016</v>
      </c>
      <c r="G7" s="41">
        <v>2017</v>
      </c>
      <c r="H7" s="40">
        <v>2018</v>
      </c>
      <c r="I7" s="40">
        <v>2019</v>
      </c>
      <c r="J7" s="40">
        <v>2020</v>
      </c>
      <c r="K7" s="40">
        <v>2021</v>
      </c>
      <c r="L7" s="39">
        <v>2022</v>
      </c>
    </row>
    <row r="8" spans="1:12" x14ac:dyDescent="0.25">
      <c r="A8" s="20"/>
      <c r="B8" s="38" t="s">
        <v>45</v>
      </c>
      <c r="C8" s="37"/>
      <c r="D8" s="36"/>
      <c r="E8" s="36"/>
      <c r="F8" s="36"/>
      <c r="G8" s="36"/>
      <c r="H8" s="35"/>
      <c r="I8" s="35"/>
      <c r="J8" s="35"/>
      <c r="K8" s="35"/>
      <c r="L8" s="34"/>
    </row>
    <row r="9" spans="1:12" x14ac:dyDescent="0.25">
      <c r="A9" s="20"/>
      <c r="B9" s="33" t="s">
        <v>44</v>
      </c>
      <c r="C9" s="29">
        <v>9500000</v>
      </c>
      <c r="D9" s="29">
        <v>1510000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2" t="s">
        <v>40</v>
      </c>
    </row>
    <row r="10" spans="1:12" x14ac:dyDescent="0.25">
      <c r="A10" s="20"/>
      <c r="B10" s="33" t="s">
        <v>43</v>
      </c>
      <c r="C10" s="29">
        <v>9500000</v>
      </c>
      <c r="D10" s="29">
        <v>4890000</v>
      </c>
      <c r="E10" s="29">
        <v>240000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32" t="s">
        <v>40</v>
      </c>
    </row>
    <row r="11" spans="1:12" x14ac:dyDescent="0.25">
      <c r="A11" s="20"/>
      <c r="B11" s="30" t="s">
        <v>42</v>
      </c>
      <c r="C11" s="29">
        <v>3830000</v>
      </c>
      <c r="D11" s="29">
        <v>2140000</v>
      </c>
      <c r="E11" s="29">
        <v>1745000</v>
      </c>
      <c r="F11" s="29">
        <v>1335000</v>
      </c>
      <c r="G11" s="29">
        <v>910000</v>
      </c>
      <c r="H11" s="29">
        <v>465000</v>
      </c>
      <c r="I11" s="29">
        <v>0</v>
      </c>
      <c r="J11" s="29">
        <v>0</v>
      </c>
      <c r="K11" s="29">
        <v>0</v>
      </c>
      <c r="L11" s="32" t="s">
        <v>40</v>
      </c>
    </row>
    <row r="12" spans="1:12" x14ac:dyDescent="0.25">
      <c r="A12" s="20"/>
      <c r="B12" s="30" t="s">
        <v>41</v>
      </c>
      <c r="C12" s="29">
        <v>10810000</v>
      </c>
      <c r="D12" s="29">
        <v>9240000</v>
      </c>
      <c r="E12" s="29">
        <v>8800000</v>
      </c>
      <c r="F12" s="29">
        <v>8350000</v>
      </c>
      <c r="G12" s="29">
        <v>7885000</v>
      </c>
      <c r="H12" s="29">
        <v>7405000</v>
      </c>
      <c r="I12" s="29">
        <v>6910000</v>
      </c>
      <c r="J12" s="29">
        <v>6400000</v>
      </c>
      <c r="K12" s="29">
        <v>0</v>
      </c>
      <c r="L12" s="32" t="s">
        <v>40</v>
      </c>
    </row>
    <row r="13" spans="1:12" x14ac:dyDescent="0.25">
      <c r="A13" s="20"/>
      <c r="B13" s="30" t="s">
        <v>39</v>
      </c>
      <c r="C13" s="29">
        <v>6425000</v>
      </c>
      <c r="D13" s="29">
        <v>5405000</v>
      </c>
      <c r="E13" s="29">
        <v>4875000</v>
      </c>
      <c r="F13" s="29">
        <v>4330000</v>
      </c>
      <c r="G13" s="29">
        <v>3765000</v>
      </c>
      <c r="H13" s="29">
        <v>3190000</v>
      </c>
      <c r="I13" s="29">
        <v>2595000</v>
      </c>
      <c r="J13" s="29">
        <v>1980000</v>
      </c>
      <c r="K13" s="29">
        <v>1345000</v>
      </c>
      <c r="L13" s="31">
        <v>685000</v>
      </c>
    </row>
    <row r="14" spans="1:12" x14ac:dyDescent="0.25">
      <c r="A14" s="20"/>
      <c r="B14" s="30" t="s">
        <v>38</v>
      </c>
      <c r="C14" s="29">
        <v>9120000</v>
      </c>
      <c r="D14" s="29">
        <v>8845000</v>
      </c>
      <c r="E14" s="29">
        <v>8505000</v>
      </c>
      <c r="F14" s="29">
        <v>8155000</v>
      </c>
      <c r="G14" s="29">
        <v>7795000</v>
      </c>
      <c r="H14" s="29">
        <v>6865000</v>
      </c>
      <c r="I14" s="29">
        <v>5910000</v>
      </c>
      <c r="J14" s="29">
        <v>4925000</v>
      </c>
      <c r="K14" s="29">
        <v>3910000</v>
      </c>
      <c r="L14" s="31">
        <v>2860000</v>
      </c>
    </row>
    <row r="15" spans="1:12" x14ac:dyDescent="0.25">
      <c r="A15" s="20"/>
      <c r="B15" s="30" t="s">
        <v>37</v>
      </c>
      <c r="C15" s="29">
        <v>9335000</v>
      </c>
      <c r="D15" s="29">
        <v>9335000</v>
      </c>
      <c r="E15" s="29">
        <v>9335000</v>
      </c>
      <c r="F15" s="29">
        <v>8835000</v>
      </c>
      <c r="G15" s="29">
        <v>8735000</v>
      </c>
      <c r="H15" s="29">
        <v>8535000</v>
      </c>
      <c r="I15" s="29">
        <v>8185000</v>
      </c>
      <c r="J15" s="29">
        <v>7750000</v>
      </c>
      <c r="K15" s="29">
        <v>7300000</v>
      </c>
      <c r="L15" s="31">
        <v>6835000</v>
      </c>
    </row>
    <row r="16" spans="1:12" x14ac:dyDescent="0.25">
      <c r="A16" s="20"/>
      <c r="B16" s="30" t="s">
        <v>36</v>
      </c>
      <c r="C16" s="29">
        <v>4715000</v>
      </c>
      <c r="D16" s="29">
        <v>4715000</v>
      </c>
      <c r="E16" s="29">
        <v>4715000</v>
      </c>
      <c r="F16" s="29">
        <v>4175000</v>
      </c>
      <c r="G16" s="29">
        <v>3375000</v>
      </c>
      <c r="H16" s="29">
        <v>3085000</v>
      </c>
      <c r="I16" s="29">
        <v>2780000</v>
      </c>
      <c r="J16" s="29">
        <v>2455000</v>
      </c>
      <c r="K16" s="29">
        <v>2105000</v>
      </c>
      <c r="L16" s="31">
        <v>1730000</v>
      </c>
    </row>
    <row r="17" spans="1:12" x14ac:dyDescent="0.25">
      <c r="A17" s="20"/>
      <c r="B17" s="30" t="s">
        <v>35</v>
      </c>
      <c r="C17" s="29">
        <v>9290000</v>
      </c>
      <c r="D17" s="29">
        <v>0</v>
      </c>
      <c r="E17" s="29">
        <v>0</v>
      </c>
      <c r="F17" s="29">
        <v>0</v>
      </c>
      <c r="G17" s="29">
        <v>9290000</v>
      </c>
      <c r="H17" s="29">
        <v>9290000</v>
      </c>
      <c r="I17" s="29">
        <v>8895000</v>
      </c>
      <c r="J17" s="29">
        <v>8485000</v>
      </c>
      <c r="K17" s="29">
        <v>8065000</v>
      </c>
      <c r="L17" s="31">
        <v>7630000</v>
      </c>
    </row>
    <row r="18" spans="1:12" x14ac:dyDescent="0.25">
      <c r="A18" s="20"/>
      <c r="B18" s="30" t="s">
        <v>34</v>
      </c>
      <c r="C18" s="29">
        <v>9305000</v>
      </c>
      <c r="D18" s="29">
        <v>0</v>
      </c>
      <c r="E18" s="29">
        <v>0</v>
      </c>
      <c r="F18" s="29">
        <v>0</v>
      </c>
      <c r="G18" s="29">
        <v>0</v>
      </c>
      <c r="H18" s="29">
        <v>9305000</v>
      </c>
      <c r="I18" s="29">
        <v>9305000</v>
      </c>
      <c r="J18" s="29">
        <v>8980000</v>
      </c>
      <c r="K18" s="29">
        <v>8635000</v>
      </c>
      <c r="L18" s="31">
        <v>8275000</v>
      </c>
    </row>
    <row r="19" spans="1:12" x14ac:dyDescent="0.25">
      <c r="A19" s="20"/>
      <c r="B19" s="30" t="s">
        <v>33</v>
      </c>
      <c r="C19" s="29">
        <v>6468000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5956000</v>
      </c>
      <c r="L19" s="31">
        <v>5314000</v>
      </c>
    </row>
    <row r="20" spans="1:12" x14ac:dyDescent="0.25">
      <c r="A20" s="20"/>
      <c r="B20" s="30" t="s">
        <v>32</v>
      </c>
      <c r="C20" s="29">
        <v>8945000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8945000</v>
      </c>
      <c r="L20" s="31">
        <v>8945000</v>
      </c>
    </row>
    <row r="21" spans="1:12" x14ac:dyDescent="0.25">
      <c r="A21" s="20"/>
      <c r="B21" s="30"/>
      <c r="C21" s="29"/>
      <c r="D21" s="29"/>
      <c r="E21" s="29"/>
      <c r="F21" s="29"/>
      <c r="G21" s="29"/>
      <c r="H21" s="28"/>
      <c r="I21" s="28"/>
      <c r="J21" s="28"/>
      <c r="K21" s="28"/>
      <c r="L21" s="27"/>
    </row>
    <row r="22" spans="1:12" ht="15.75" thickBot="1" x14ac:dyDescent="0.3">
      <c r="A22" s="20"/>
      <c r="B22" s="26" t="s">
        <v>31</v>
      </c>
      <c r="C22" s="25">
        <f t="shared" ref="C22:K22" si="0">SUM(C9:C21)</f>
        <v>97243000</v>
      </c>
      <c r="D22" s="25">
        <f t="shared" si="0"/>
        <v>46080000</v>
      </c>
      <c r="E22" s="25">
        <f t="shared" si="0"/>
        <v>38215000</v>
      </c>
      <c r="F22" s="25">
        <f t="shared" si="0"/>
        <v>35180000</v>
      </c>
      <c r="G22" s="25">
        <f t="shared" si="0"/>
        <v>41755000</v>
      </c>
      <c r="H22" s="25">
        <f t="shared" si="0"/>
        <v>48140000</v>
      </c>
      <c r="I22" s="25">
        <f t="shared" si="0"/>
        <v>44580000</v>
      </c>
      <c r="J22" s="25">
        <f t="shared" si="0"/>
        <v>40975000</v>
      </c>
      <c r="K22" s="25">
        <f t="shared" si="0"/>
        <v>46261000</v>
      </c>
      <c r="L22" s="24">
        <f>SUM(L13:L20)</f>
        <v>42274000</v>
      </c>
    </row>
    <row r="23" spans="1:12" x14ac:dyDescent="0.25">
      <c r="A23" s="20"/>
      <c r="B23" s="20"/>
      <c r="C23" s="22"/>
      <c r="D23" s="22"/>
      <c r="E23" s="22"/>
      <c r="F23" s="22"/>
      <c r="G23" s="22"/>
      <c r="H23" s="22"/>
      <c r="I23" s="22"/>
      <c r="J23" s="22"/>
      <c r="K23" s="22"/>
    </row>
    <row r="24" spans="1:12" x14ac:dyDescent="0.25">
      <c r="A24" s="20"/>
      <c r="B24" s="20" t="s">
        <v>30</v>
      </c>
      <c r="C24" s="22"/>
      <c r="D24" s="22"/>
      <c r="E24" s="22"/>
      <c r="F24" s="22"/>
      <c r="G24" s="22"/>
      <c r="H24" s="22"/>
      <c r="I24" s="22"/>
      <c r="J24" s="22"/>
      <c r="K24" s="22"/>
    </row>
    <row r="25" spans="1:12" x14ac:dyDescent="0.25">
      <c r="A25" s="20"/>
      <c r="B25" s="20"/>
      <c r="C25" s="22"/>
      <c r="D25" s="22"/>
      <c r="E25" s="22"/>
      <c r="F25" s="22"/>
      <c r="G25" s="22"/>
      <c r="H25" s="22"/>
      <c r="I25" s="22"/>
      <c r="J25" s="22"/>
      <c r="K25" s="22"/>
    </row>
    <row r="26" spans="1:12" x14ac:dyDescent="0.25">
      <c r="A26" s="20"/>
      <c r="B26" s="20"/>
      <c r="C26" s="22"/>
      <c r="D26" s="22"/>
      <c r="E26" s="22"/>
      <c r="F26" s="22"/>
      <c r="G26" s="22"/>
      <c r="H26" s="22"/>
      <c r="I26" s="22"/>
      <c r="J26" s="22"/>
      <c r="K26" s="22"/>
    </row>
    <row r="27" spans="1:12" x14ac:dyDescent="0.25">
      <c r="A27" s="20"/>
      <c r="B27" s="20"/>
      <c r="C27" s="22"/>
      <c r="D27" s="22"/>
      <c r="E27" s="22"/>
      <c r="F27" s="22"/>
      <c r="G27" s="22"/>
      <c r="H27" s="22"/>
      <c r="I27" s="22"/>
      <c r="J27" s="22"/>
      <c r="K27" s="22"/>
    </row>
    <row r="28" spans="1:12" x14ac:dyDescent="0.25">
      <c r="A28" s="20"/>
      <c r="B28" s="20"/>
      <c r="C28" s="22"/>
      <c r="D28" s="22"/>
      <c r="E28" s="22"/>
      <c r="F28" s="22"/>
      <c r="G28" s="22"/>
      <c r="H28" s="22"/>
      <c r="I28" s="22"/>
      <c r="J28" s="22"/>
      <c r="K28" s="22"/>
    </row>
    <row r="29" spans="1:12" x14ac:dyDescent="0.25">
      <c r="A29" s="20"/>
      <c r="B29" s="20"/>
      <c r="C29" s="22"/>
      <c r="D29" s="22"/>
      <c r="E29" s="22"/>
      <c r="F29" s="21"/>
      <c r="G29" s="21"/>
      <c r="H29" s="21"/>
      <c r="I29" s="21"/>
      <c r="J29" s="21"/>
      <c r="K29" s="21"/>
    </row>
    <row r="30" spans="1:12" x14ac:dyDescent="0.25">
      <c r="A30" s="20"/>
      <c r="B30" s="20"/>
      <c r="C30" s="22"/>
      <c r="D30" s="22"/>
      <c r="E30" s="22"/>
      <c r="F30" s="21"/>
      <c r="G30" s="21"/>
      <c r="H30" s="21"/>
      <c r="I30" s="21"/>
      <c r="J30" s="21"/>
      <c r="K30" s="21"/>
    </row>
    <row r="31" spans="1:12" x14ac:dyDescent="0.25">
      <c r="A31" s="20"/>
      <c r="B31" s="20"/>
      <c r="C31" s="22"/>
      <c r="D31" s="22"/>
      <c r="E31" s="22"/>
      <c r="F31" s="21"/>
      <c r="G31" s="21"/>
      <c r="H31" s="21"/>
      <c r="I31" s="21"/>
      <c r="J31" s="21"/>
      <c r="K31" s="21"/>
    </row>
    <row r="32" spans="1:12" x14ac:dyDescent="0.25">
      <c r="A32" s="20"/>
      <c r="B32" s="23"/>
      <c r="C32" s="22"/>
      <c r="D32" s="22"/>
      <c r="E32" s="22"/>
      <c r="F32" s="21"/>
      <c r="G32" s="21"/>
      <c r="H32" s="21"/>
      <c r="I32" s="21"/>
      <c r="J32" s="21"/>
      <c r="K32" s="21"/>
    </row>
    <row r="33" spans="1:12" x14ac:dyDescent="0.25">
      <c r="A33" s="20"/>
      <c r="B33" s="20"/>
      <c r="C33" s="22"/>
      <c r="D33" s="22"/>
      <c r="E33" s="22"/>
      <c r="F33" s="21"/>
      <c r="G33" s="21"/>
      <c r="H33" s="21"/>
      <c r="I33" s="21"/>
      <c r="J33" s="21"/>
      <c r="K33" s="21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mergeCells count="2">
    <mergeCell ref="B5:K5"/>
    <mergeCell ref="C6:C7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E0FCC-927B-43E9-B025-F744668963F6}">
  <dimension ref="A1:T48"/>
  <sheetViews>
    <sheetView topLeftCell="A38" workbookViewId="0">
      <selection activeCell="A48" sqref="A48:C49"/>
    </sheetView>
  </sheetViews>
  <sheetFormatPr defaultRowHeight="15" x14ac:dyDescent="0.25"/>
  <cols>
    <col min="1" max="1" width="9.140625" customWidth="1"/>
    <col min="2" max="2" width="12.5703125" customWidth="1"/>
    <col min="3" max="3" width="13.28515625" customWidth="1"/>
    <col min="4" max="4" width="12.42578125" customWidth="1"/>
    <col min="5" max="5" width="13.28515625" customWidth="1"/>
    <col min="6" max="7" width="14.7109375" bestFit="1" customWidth="1"/>
    <col min="8" max="8" width="13.7109375" customWidth="1"/>
    <col min="9" max="11" width="12.7109375" customWidth="1"/>
    <col min="12" max="12" width="2.85546875" hidden="1" customWidth="1"/>
    <col min="13" max="13" width="57.28515625" customWidth="1"/>
    <col min="14" max="14" width="15.85546875" style="21" customWidth="1"/>
    <col min="15" max="15" width="14.5703125" style="21" customWidth="1"/>
    <col min="16" max="16" width="14.7109375" style="21" customWidth="1"/>
    <col min="17" max="17" width="16.28515625" style="21" customWidth="1"/>
    <col min="18" max="18" width="15" style="21" customWidth="1"/>
    <col min="19" max="19" width="14.42578125" style="21" customWidth="1"/>
  </cols>
  <sheetData>
    <row r="1" spans="2:20" ht="34.15" customHeight="1" thickBot="1" x14ac:dyDescent="0.3">
      <c r="B1" s="65" t="s">
        <v>49</v>
      </c>
      <c r="C1" s="66"/>
      <c r="D1" s="66"/>
      <c r="E1" s="66"/>
      <c r="F1" s="66"/>
      <c r="G1" s="66"/>
      <c r="H1" s="66"/>
      <c r="I1" s="66"/>
      <c r="J1" s="66"/>
      <c r="K1" s="67"/>
      <c r="L1" s="20"/>
      <c r="M1" s="20"/>
      <c r="N1" s="22"/>
      <c r="O1" s="22"/>
      <c r="P1" s="22"/>
      <c r="Q1" s="22"/>
      <c r="R1" s="22"/>
      <c r="S1" s="22"/>
      <c r="T1" s="21"/>
    </row>
    <row r="2" spans="2:20" x14ac:dyDescent="0.25">
      <c r="B2" s="57">
        <v>2013</v>
      </c>
      <c r="C2" s="55">
        <v>2014</v>
      </c>
      <c r="D2" s="55">
        <v>2015</v>
      </c>
      <c r="E2" s="55">
        <v>2016</v>
      </c>
      <c r="F2" s="55">
        <v>2017</v>
      </c>
      <c r="G2" s="55">
        <v>2018</v>
      </c>
      <c r="H2" s="56">
        <v>2019</v>
      </c>
      <c r="I2" s="56">
        <v>2020</v>
      </c>
      <c r="J2" s="55">
        <v>2021</v>
      </c>
      <c r="K2" s="54">
        <v>2022</v>
      </c>
      <c r="L2" s="20"/>
      <c r="M2" s="20"/>
      <c r="N2" s="22"/>
      <c r="O2" s="22"/>
      <c r="P2" s="22"/>
      <c r="Q2" s="22"/>
      <c r="R2" s="22"/>
      <c r="S2" s="22"/>
      <c r="T2" s="21"/>
    </row>
    <row r="3" spans="2:20" ht="15.75" thickBot="1" x14ac:dyDescent="0.3">
      <c r="B3" s="53">
        <v>4374946</v>
      </c>
      <c r="C3" s="52">
        <v>4453187.3600000003</v>
      </c>
      <c r="D3" s="52">
        <v>4514477</v>
      </c>
      <c r="E3" s="52">
        <v>4583293.21</v>
      </c>
      <c r="F3" s="52">
        <v>3885671.42</v>
      </c>
      <c r="G3" s="52">
        <v>4667518.18</v>
      </c>
      <c r="H3" s="51">
        <v>5675993</v>
      </c>
      <c r="I3" s="51">
        <v>5299172</v>
      </c>
      <c r="J3" s="50">
        <v>5639221</v>
      </c>
      <c r="K3" s="49">
        <v>5319377</v>
      </c>
      <c r="L3" s="20"/>
      <c r="M3" s="20"/>
      <c r="N3" s="22"/>
      <c r="O3" s="22"/>
      <c r="P3" s="22"/>
      <c r="Q3" s="22"/>
      <c r="R3" s="22"/>
      <c r="S3" s="22"/>
      <c r="T3" s="21"/>
    </row>
    <row r="4" spans="2:20" x14ac:dyDescent="0.25">
      <c r="B4" s="48"/>
      <c r="C4" s="68" t="s">
        <v>48</v>
      </c>
      <c r="D4" s="69"/>
      <c r="E4" s="69"/>
      <c r="F4" s="69"/>
      <c r="G4" s="69"/>
      <c r="H4" s="69"/>
      <c r="I4" s="69"/>
      <c r="J4" s="47"/>
      <c r="K4" s="20"/>
      <c r="L4" s="20"/>
      <c r="M4" s="20"/>
      <c r="N4" s="22"/>
      <c r="O4" s="22"/>
      <c r="P4" s="22"/>
      <c r="Q4" s="22"/>
      <c r="R4" s="22"/>
      <c r="S4" s="22"/>
      <c r="T4" s="21"/>
    </row>
    <row r="5" spans="2:20" x14ac:dyDescent="0.25">
      <c r="B5" s="48"/>
      <c r="C5" s="69"/>
      <c r="D5" s="69"/>
      <c r="E5" s="69"/>
      <c r="F5" s="69"/>
      <c r="G5" s="69"/>
      <c r="H5" s="69"/>
      <c r="I5" s="69"/>
      <c r="J5" s="47"/>
      <c r="K5" s="20"/>
      <c r="L5" s="20"/>
      <c r="M5" s="20"/>
      <c r="N5" s="22"/>
      <c r="O5" s="22"/>
      <c r="P5" s="22"/>
      <c r="Q5" s="22"/>
      <c r="R5" s="22"/>
      <c r="S5" s="22"/>
      <c r="T5" s="21"/>
    </row>
    <row r="6" spans="2:20" x14ac:dyDescent="0.25">
      <c r="B6" s="20"/>
      <c r="C6" s="69"/>
      <c r="D6" s="69"/>
      <c r="E6" s="69"/>
      <c r="F6" s="69"/>
      <c r="G6" s="69"/>
      <c r="H6" s="69"/>
      <c r="I6" s="69"/>
      <c r="J6" s="47"/>
      <c r="K6" s="20"/>
      <c r="L6" s="20"/>
      <c r="M6" s="20"/>
      <c r="N6" s="22"/>
      <c r="O6" s="22"/>
      <c r="P6" s="22"/>
      <c r="Q6" s="22"/>
      <c r="R6" s="22"/>
      <c r="S6" s="22"/>
    </row>
    <row r="7" spans="2:20" x14ac:dyDescent="0.25">
      <c r="B7" s="20"/>
      <c r="C7" s="69"/>
      <c r="D7" s="69"/>
      <c r="E7" s="69"/>
      <c r="F7" s="69"/>
      <c r="G7" s="69"/>
      <c r="H7" s="69"/>
      <c r="I7" s="69"/>
      <c r="J7" s="47"/>
      <c r="K7" s="20"/>
      <c r="L7" s="20"/>
      <c r="M7" s="20"/>
      <c r="N7" s="22"/>
      <c r="O7" s="22"/>
      <c r="P7" s="22"/>
      <c r="Q7" s="22"/>
      <c r="R7" s="22"/>
      <c r="S7" s="22"/>
    </row>
    <row r="8" spans="2:20" x14ac:dyDescent="0.25">
      <c r="B8" s="20"/>
      <c r="C8" s="69"/>
      <c r="D8" s="69"/>
      <c r="E8" s="69"/>
      <c r="F8" s="69"/>
      <c r="G8" s="69"/>
      <c r="H8" s="69"/>
      <c r="I8" s="69"/>
      <c r="J8" s="47"/>
      <c r="K8" s="20"/>
      <c r="L8" s="20"/>
      <c r="M8" s="20"/>
      <c r="N8" s="22"/>
      <c r="O8" s="22"/>
      <c r="P8" s="22"/>
      <c r="Q8" s="22"/>
      <c r="R8" s="22"/>
      <c r="S8" s="22"/>
    </row>
    <row r="9" spans="2:20" ht="15" customHeight="1" x14ac:dyDescent="0.25">
      <c r="B9" s="20"/>
      <c r="C9" s="69"/>
      <c r="D9" s="69"/>
      <c r="E9" s="69"/>
      <c r="F9" s="69"/>
      <c r="G9" s="69"/>
      <c r="H9" s="69"/>
      <c r="I9" s="69"/>
      <c r="J9" s="47"/>
      <c r="K9" s="20"/>
      <c r="L9" s="20"/>
      <c r="N9"/>
      <c r="O9"/>
      <c r="P9"/>
      <c r="Q9"/>
      <c r="R9"/>
      <c r="S9"/>
    </row>
    <row r="10" spans="2:20" ht="15" customHeight="1" x14ac:dyDescent="0.25">
      <c r="B10" s="20"/>
      <c r="C10" s="47"/>
      <c r="D10" s="47"/>
      <c r="E10" s="47"/>
      <c r="F10" s="47"/>
      <c r="G10" s="47"/>
      <c r="H10" s="47"/>
      <c r="I10" s="47"/>
      <c r="J10" s="47"/>
      <c r="K10" s="47"/>
      <c r="L10" s="20"/>
      <c r="N10"/>
      <c r="O10"/>
      <c r="P10"/>
      <c r="Q10"/>
      <c r="R10"/>
      <c r="S10"/>
    </row>
    <row r="11" spans="2:20" ht="15" customHeight="1" x14ac:dyDescent="0.25">
      <c r="B11" s="20"/>
      <c r="C11" s="47"/>
      <c r="D11" s="47"/>
      <c r="E11" s="47"/>
      <c r="F11" s="47"/>
      <c r="G11" s="47"/>
      <c r="H11" s="47"/>
      <c r="I11" s="47"/>
      <c r="J11" s="47"/>
      <c r="K11" s="47"/>
      <c r="L11" s="20"/>
      <c r="N11"/>
      <c r="O11"/>
      <c r="P11"/>
      <c r="Q11"/>
      <c r="R11"/>
      <c r="S11"/>
    </row>
    <row r="12" spans="2:20" x14ac:dyDescent="0.25">
      <c r="B12" s="20">
        <v>2013</v>
      </c>
      <c r="C12" s="20">
        <v>2014</v>
      </c>
      <c r="D12" s="20">
        <v>2015</v>
      </c>
      <c r="E12" s="20">
        <v>2016</v>
      </c>
      <c r="F12" s="20">
        <v>2017</v>
      </c>
      <c r="G12" s="20">
        <v>2018</v>
      </c>
      <c r="H12" s="20">
        <v>2019</v>
      </c>
      <c r="I12" s="20">
        <v>2020</v>
      </c>
      <c r="J12" s="20">
        <v>2021</v>
      </c>
      <c r="K12" s="20">
        <v>2022</v>
      </c>
      <c r="L12" s="20"/>
      <c r="N12"/>
      <c r="O12"/>
      <c r="P12"/>
      <c r="Q12"/>
      <c r="R12"/>
      <c r="S12"/>
    </row>
    <row r="13" spans="2:20" x14ac:dyDescent="0.25">
      <c r="B13" s="46">
        <f>C3/74763</f>
        <v>59.564053876917733</v>
      </c>
      <c r="C13" s="46">
        <f>D3/75825</f>
        <v>59.538107484338937</v>
      </c>
      <c r="D13" s="46">
        <f>E3/78069</f>
        <v>58.708235150956206</v>
      </c>
      <c r="E13" s="46">
        <f>F3/80527</f>
        <v>48.253025941609643</v>
      </c>
      <c r="F13" s="46">
        <f>G3/82733</f>
        <v>56.41664366093336</v>
      </c>
      <c r="G13" s="46">
        <f>H3/84761</f>
        <v>66.964677151048235</v>
      </c>
      <c r="H13" s="46">
        <f>I3/86976</f>
        <v>60.926830389992645</v>
      </c>
      <c r="I13">
        <v>59.73</v>
      </c>
      <c r="J13" s="46">
        <f>J3/88723</f>
        <v>63.559854829074759</v>
      </c>
      <c r="K13" s="45">
        <f>K3/102058</f>
        <v>52.121117403829196</v>
      </c>
      <c r="L13" s="20"/>
      <c r="N13"/>
      <c r="O13"/>
      <c r="P13"/>
      <c r="Q13"/>
      <c r="R13"/>
      <c r="S13"/>
    </row>
    <row r="14" spans="2:20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N14"/>
      <c r="O14"/>
      <c r="P14"/>
      <c r="Q14"/>
      <c r="R14"/>
      <c r="S14"/>
    </row>
    <row r="15" spans="2:20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N15"/>
      <c r="O15"/>
      <c r="P15"/>
      <c r="Q15"/>
      <c r="R15"/>
      <c r="S15"/>
    </row>
    <row r="16" spans="2:20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N16"/>
      <c r="O16"/>
      <c r="P16"/>
      <c r="Q16"/>
      <c r="R16"/>
      <c r="S16"/>
    </row>
    <row r="17" spans="2:19" x14ac:dyDescent="0.2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N17"/>
      <c r="O17"/>
      <c r="P17"/>
      <c r="Q17"/>
      <c r="R17"/>
      <c r="S17"/>
    </row>
    <row r="18" spans="2:19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N18"/>
      <c r="O18"/>
      <c r="P18"/>
      <c r="Q18"/>
      <c r="R18"/>
      <c r="S18"/>
    </row>
    <row r="19" spans="2:19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N19"/>
      <c r="O19"/>
      <c r="P19"/>
      <c r="Q19"/>
      <c r="R19"/>
      <c r="S19"/>
    </row>
    <row r="20" spans="2:19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N20"/>
      <c r="O20"/>
      <c r="P20"/>
      <c r="Q20"/>
      <c r="R20"/>
      <c r="S20"/>
    </row>
    <row r="21" spans="2:19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N21"/>
      <c r="O21"/>
      <c r="P21"/>
      <c r="Q21"/>
      <c r="R21"/>
      <c r="S21"/>
    </row>
    <row r="22" spans="2:19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/>
      <c r="O22"/>
      <c r="P22"/>
      <c r="Q22"/>
      <c r="R22"/>
      <c r="S22"/>
    </row>
    <row r="23" spans="2:19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N23"/>
      <c r="O23"/>
      <c r="P23"/>
      <c r="Q23"/>
      <c r="R23"/>
      <c r="S23"/>
    </row>
    <row r="24" spans="2:19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N24"/>
      <c r="O24"/>
      <c r="P24"/>
      <c r="Q24"/>
      <c r="R24"/>
      <c r="S24"/>
    </row>
    <row r="25" spans="2:19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N25"/>
      <c r="O25"/>
      <c r="P25"/>
      <c r="Q25"/>
      <c r="R25"/>
      <c r="S25"/>
    </row>
    <row r="26" spans="2:19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2"/>
      <c r="O26" s="22"/>
      <c r="P26" s="22"/>
      <c r="Q26" s="22"/>
      <c r="R26" s="22"/>
      <c r="S26" s="22"/>
    </row>
    <row r="27" spans="2:19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2"/>
      <c r="O27" s="22"/>
      <c r="P27" s="22"/>
      <c r="Q27" s="22"/>
      <c r="R27" s="22"/>
      <c r="S27" s="22"/>
    </row>
    <row r="28" spans="2:1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2"/>
      <c r="O28" s="22"/>
      <c r="P28" s="22"/>
      <c r="Q28" s="22"/>
      <c r="R28" s="22"/>
      <c r="S28" s="22"/>
    </row>
    <row r="29" spans="2:1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2"/>
      <c r="O29" s="22"/>
      <c r="P29" s="22"/>
      <c r="Q29" s="22"/>
      <c r="R29" s="22"/>
      <c r="S29" s="22"/>
    </row>
    <row r="30" spans="2:19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2"/>
      <c r="O30" s="22"/>
      <c r="P30" s="22"/>
    </row>
    <row r="31" spans="2:19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2"/>
      <c r="O31" s="22"/>
      <c r="P31" s="22"/>
    </row>
    <row r="32" spans="2:19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2"/>
      <c r="O32" s="22"/>
      <c r="P32" s="22"/>
    </row>
    <row r="33" spans="1:16" s="21" customFormat="1" x14ac:dyDescent="0.25">
      <c r="A3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2"/>
      <c r="O33" s="22"/>
      <c r="P33" s="22"/>
    </row>
    <row r="34" spans="1:16" s="21" customFormat="1" x14ac:dyDescent="0.25">
      <c r="A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2"/>
      <c r="O34" s="22"/>
      <c r="P34" s="22"/>
    </row>
    <row r="35" spans="1:16" s="21" customFormat="1" x14ac:dyDescent="0.25">
      <c r="A3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2"/>
      <c r="O35" s="22"/>
      <c r="P35" s="22"/>
    </row>
    <row r="36" spans="1:16" s="21" customFormat="1" x14ac:dyDescent="0.25">
      <c r="A3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2"/>
      <c r="O36" s="22"/>
      <c r="P36" s="22"/>
    </row>
    <row r="37" spans="1:16" s="21" customFormat="1" ht="15" customHeight="1" x14ac:dyDescent="0.25">
      <c r="A3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2"/>
      <c r="O37" s="22"/>
      <c r="P37" s="22"/>
    </row>
    <row r="38" spans="1:16" s="21" customFormat="1" x14ac:dyDescent="0.25">
      <c r="A3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2"/>
      <c r="O38" s="22"/>
      <c r="P38" s="22"/>
    </row>
    <row r="39" spans="1:16" s="21" customFormat="1" x14ac:dyDescent="0.25">
      <c r="A3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2"/>
      <c r="O39" s="22"/>
      <c r="P39" s="22"/>
    </row>
    <row r="40" spans="1:16" s="21" customFormat="1" x14ac:dyDescent="0.25">
      <c r="A4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2"/>
      <c r="O40" s="22"/>
      <c r="P40" s="22"/>
    </row>
    <row r="41" spans="1:16" s="21" customFormat="1" x14ac:dyDescent="0.25">
      <c r="A4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2"/>
      <c r="O41" s="22"/>
      <c r="P41" s="22"/>
    </row>
    <row r="42" spans="1:16" s="21" customFormat="1" x14ac:dyDescent="0.25">
      <c r="A42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2"/>
      <c r="O42" s="22"/>
      <c r="P42" s="22"/>
    </row>
    <row r="43" spans="1:16" s="21" customFormat="1" x14ac:dyDescent="0.25">
      <c r="A4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2"/>
      <c r="O43" s="22"/>
      <c r="P43" s="22"/>
    </row>
    <row r="44" spans="1:16" s="21" customFormat="1" x14ac:dyDescent="0.25">
      <c r="A4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2"/>
      <c r="O44" s="22"/>
      <c r="P44" s="22"/>
    </row>
    <row r="45" spans="1:16" s="21" customFormat="1" x14ac:dyDescent="0.25">
      <c r="A4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2"/>
      <c r="O45" s="22"/>
      <c r="P45" s="22"/>
    </row>
    <row r="46" spans="1:16" s="21" customFormat="1" x14ac:dyDescent="0.25">
      <c r="A46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2"/>
      <c r="O46" s="22"/>
      <c r="P46" s="22"/>
    </row>
    <row r="48" spans="1:16" s="21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</sheetData>
  <mergeCells count="2">
    <mergeCell ref="B1:K1"/>
    <mergeCell ref="C4:I9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Long term debt</vt:lpstr>
      <vt:lpstr>Total Outstanding Debt</vt:lpstr>
      <vt:lpstr>REVENUE TAX DEBT PER CAPITA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Daña Tovar</dc:creator>
  <cp:lastModifiedBy>Daña Tovar</cp:lastModifiedBy>
  <dcterms:created xsi:type="dcterms:W3CDTF">2023-08-25T18:30:20Z</dcterms:created>
  <dcterms:modified xsi:type="dcterms:W3CDTF">2023-08-31T17:54:00Z</dcterms:modified>
</cp:coreProperties>
</file>